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47BA04C2-13CB-4823-A87A-ECCBAC750DDE}" xr6:coauthVersionLast="47" xr6:coauthVersionMax="47" xr10:uidLastSave="{00000000-0000-0000-0000-000000000000}"/>
  <bookViews>
    <workbookView xWindow="-110" yWindow="-110" windowWidth="19420" windowHeight="10300" xr2:uid="{F2016EBD-DA3B-4EB3-AAE2-80DA3FA28CE1}"/>
  </bookViews>
  <sheets>
    <sheet name="experiment macros" sheetId="2" r:id="rId1"/>
  </sheets>
  <externalReferences>
    <externalReference r:id="rId2"/>
  </externalReferences>
  <definedNames>
    <definedName name="contaud">#REF!</definedName>
    <definedName name="eurchf">[1]main!$C$2</definedName>
    <definedName name="impspec">#REF!</definedName>
    <definedName name="iva">#REF!</definedName>
    <definedName name="potcont">#REF!</definedName>
    <definedName name="totchf">[1]main!$C$19</definedName>
    <definedName name="toteur">[1]main!$D$19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2" l="1"/>
  <c r="I4" i="2" s="1"/>
  <c r="L4" i="2"/>
  <c r="O4" i="2" s="1"/>
  <c r="H5" i="2"/>
  <c r="J5" i="2" s="1"/>
  <c r="M5" i="2" s="1"/>
  <c r="H6" i="2"/>
  <c r="I6" i="2" s="1"/>
  <c r="I7" i="2"/>
  <c r="J7" i="2"/>
  <c r="M7" i="2" s="1"/>
  <c r="K7" i="2"/>
  <c r="N7" i="2" s="1"/>
  <c r="L7" i="2"/>
  <c r="O7" i="2" s="1"/>
  <c r="I8" i="2"/>
  <c r="J8" i="2"/>
  <c r="M8" i="2" s="1"/>
  <c r="K8" i="2"/>
  <c r="N8" i="2" s="1"/>
  <c r="L8" i="2"/>
  <c r="O8" i="2" s="1"/>
  <c r="I9" i="2"/>
  <c r="J9" i="2"/>
  <c r="M9" i="2" s="1"/>
  <c r="K9" i="2"/>
  <c r="N9" i="2" s="1"/>
  <c r="L9" i="2"/>
  <c r="O9" i="2" s="1"/>
  <c r="I10" i="2"/>
  <c r="J10" i="2"/>
  <c r="M10" i="2" s="1"/>
  <c r="K10" i="2"/>
  <c r="N10" i="2" s="1"/>
  <c r="L10" i="2"/>
  <c r="O10" i="2" s="1"/>
  <c r="I11" i="2"/>
  <c r="J11" i="2"/>
  <c r="M11" i="2" s="1"/>
  <c r="K11" i="2"/>
  <c r="N11" i="2" s="1"/>
  <c r="L11" i="2"/>
  <c r="O11" i="2" s="1"/>
  <c r="I12" i="2"/>
  <c r="J12" i="2"/>
  <c r="M12" i="2" s="1"/>
  <c r="K12" i="2"/>
  <c r="N12" i="2" s="1"/>
  <c r="L12" i="2"/>
  <c r="O12" i="2" s="1"/>
  <c r="I13" i="2"/>
  <c r="J13" i="2"/>
  <c r="M13" i="2" s="1"/>
  <c r="K13" i="2"/>
  <c r="N13" i="2" s="1"/>
  <c r="L13" i="2"/>
  <c r="O13" i="2" s="1"/>
  <c r="I14" i="2"/>
  <c r="J14" i="2"/>
  <c r="M14" i="2" s="1"/>
  <c r="K14" i="2"/>
  <c r="N14" i="2" s="1"/>
  <c r="L14" i="2"/>
  <c r="O14" i="2" s="1"/>
  <c r="I15" i="2"/>
  <c r="J15" i="2"/>
  <c r="M15" i="2" s="1"/>
  <c r="K15" i="2"/>
  <c r="N15" i="2" s="1"/>
  <c r="L15" i="2"/>
  <c r="O15" i="2" s="1"/>
  <c r="H16" i="2"/>
  <c r="I16" i="2" s="1"/>
  <c r="I17" i="2"/>
  <c r="J17" i="2"/>
  <c r="M17" i="2" s="1"/>
  <c r="K17" i="2"/>
  <c r="N17" i="2" s="1"/>
  <c r="L17" i="2"/>
  <c r="O17" i="2" s="1"/>
  <c r="I18" i="2"/>
  <c r="J18" i="2"/>
  <c r="M18" i="2" s="1"/>
  <c r="K18" i="2"/>
  <c r="N18" i="2" s="1"/>
  <c r="L18" i="2"/>
  <c r="O18" i="2" s="1"/>
  <c r="I19" i="2"/>
  <c r="J19" i="2"/>
  <c r="M19" i="2" s="1"/>
  <c r="K19" i="2"/>
  <c r="N19" i="2" s="1"/>
  <c r="L19" i="2"/>
  <c r="O19" i="2" s="1"/>
  <c r="I20" i="2"/>
  <c r="J20" i="2"/>
  <c r="M20" i="2" s="1"/>
  <c r="K20" i="2"/>
  <c r="N20" i="2" s="1"/>
  <c r="L20" i="2"/>
  <c r="O20" i="2" s="1"/>
  <c r="I21" i="2"/>
  <c r="J21" i="2"/>
  <c r="M21" i="2" s="1"/>
  <c r="K21" i="2"/>
  <c r="N21" i="2" s="1"/>
  <c r="L21" i="2"/>
  <c r="O21" i="2" s="1"/>
  <c r="I22" i="2"/>
  <c r="J22" i="2"/>
  <c r="M22" i="2" s="1"/>
  <c r="K22" i="2"/>
  <c r="N22" i="2" s="1"/>
  <c r="L22" i="2"/>
  <c r="O22" i="2" s="1"/>
  <c r="I23" i="2"/>
  <c r="J23" i="2"/>
  <c r="M23" i="2" s="1"/>
  <c r="K23" i="2"/>
  <c r="N23" i="2" s="1"/>
  <c r="L23" i="2"/>
  <c r="O23" i="2" s="1"/>
  <c r="H24" i="2"/>
  <c r="J24" i="2" s="1"/>
  <c r="M24" i="2" s="1"/>
  <c r="I24" i="2"/>
  <c r="H25" i="2"/>
  <c r="J25" i="2" s="1"/>
  <c r="M25" i="2" s="1"/>
  <c r="H26" i="2"/>
  <c r="J26" i="2" s="1"/>
  <c r="M26" i="2" s="1"/>
  <c r="I27" i="2"/>
  <c r="J27" i="2"/>
  <c r="M27" i="2" s="1"/>
  <c r="K27" i="2"/>
  <c r="N27" i="2" s="1"/>
  <c r="L27" i="2"/>
  <c r="O27" i="2" s="1"/>
  <c r="H33" i="2"/>
  <c r="H34" i="2"/>
  <c r="K34" i="2" s="1"/>
  <c r="N34" i="2" s="1"/>
  <c r="H35" i="2"/>
  <c r="I36" i="2"/>
  <c r="J36" i="2"/>
  <c r="M36" i="2" s="1"/>
  <c r="K36" i="2"/>
  <c r="N36" i="2" s="1"/>
  <c r="L36" i="2"/>
  <c r="O36" i="2" s="1"/>
  <c r="H43" i="2"/>
  <c r="J43" i="2" s="1"/>
  <c r="M43" i="2" s="1"/>
  <c r="I43" i="2"/>
  <c r="H44" i="2"/>
  <c r="K44" i="2" s="1"/>
  <c r="N44" i="2" s="1"/>
  <c r="H45" i="2"/>
  <c r="J45" i="2" s="1"/>
  <c r="M45" i="2" s="1"/>
  <c r="I46" i="2"/>
  <c r="J46" i="2"/>
  <c r="M46" i="2" s="1"/>
  <c r="K46" i="2"/>
  <c r="N46" i="2" s="1"/>
  <c r="L46" i="2"/>
  <c r="O46" i="2" s="1"/>
  <c r="P12" i="2" l="1"/>
  <c r="L44" i="2"/>
  <c r="O44" i="2" s="1"/>
  <c r="L24" i="2"/>
  <c r="O24" i="2" s="1"/>
  <c r="L6" i="2"/>
  <c r="O6" i="2" s="1"/>
  <c r="J44" i="2"/>
  <c r="M44" i="2" s="1"/>
  <c r="M47" i="2" s="1"/>
  <c r="K6" i="2"/>
  <c r="N6" i="2" s="1"/>
  <c r="I5" i="2"/>
  <c r="K4" i="2"/>
  <c r="N4" i="2" s="1"/>
  <c r="I44" i="2"/>
  <c r="L26" i="2"/>
  <c r="O26" i="2" s="1"/>
  <c r="J6" i="2"/>
  <c r="M6" i="2" s="1"/>
  <c r="J4" i="2"/>
  <c r="M4" i="2" s="1"/>
  <c r="P4" i="2" s="1"/>
  <c r="I34" i="2"/>
  <c r="I26" i="2"/>
  <c r="L16" i="2"/>
  <c r="O16" i="2" s="1"/>
  <c r="P46" i="2"/>
  <c r="I45" i="2"/>
  <c r="L43" i="2"/>
  <c r="O43" i="2" s="1"/>
  <c r="P19" i="2"/>
  <c r="P18" i="2"/>
  <c r="P15" i="2"/>
  <c r="P11" i="2"/>
  <c r="P36" i="2"/>
  <c r="L34" i="2"/>
  <c r="O34" i="2" s="1"/>
  <c r="K26" i="2"/>
  <c r="N26" i="2" s="1"/>
  <c r="I25" i="2"/>
  <c r="K24" i="2"/>
  <c r="N24" i="2" s="1"/>
  <c r="P24" i="2" s="1"/>
  <c r="L45" i="2"/>
  <c r="O45" i="2" s="1"/>
  <c r="J34" i="2"/>
  <c r="M34" i="2" s="1"/>
  <c r="L5" i="2"/>
  <c r="O5" i="2" s="1"/>
  <c r="I35" i="2"/>
  <c r="K35" i="2"/>
  <c r="N35" i="2" s="1"/>
  <c r="J35" i="2"/>
  <c r="M35" i="2" s="1"/>
  <c r="I33" i="2"/>
  <c r="K33" i="2"/>
  <c r="N33" i="2" s="1"/>
  <c r="J33" i="2"/>
  <c r="M33" i="2" s="1"/>
  <c r="P9" i="2"/>
  <c r="P27" i="2"/>
  <c r="P23" i="2"/>
  <c r="P22" i="2"/>
  <c r="P17" i="2"/>
  <c r="P14" i="2"/>
  <c r="P13" i="2"/>
  <c r="P10" i="2"/>
  <c r="L35" i="2"/>
  <c r="O35" i="2" s="1"/>
  <c r="L33" i="2"/>
  <c r="O33" i="2" s="1"/>
  <c r="P21" i="2"/>
  <c r="P20" i="2"/>
  <c r="P8" i="2"/>
  <c r="P7" i="2"/>
  <c r="K45" i="2"/>
  <c r="N45" i="2" s="1"/>
  <c r="K43" i="2"/>
  <c r="N43" i="2" s="1"/>
  <c r="K25" i="2"/>
  <c r="N25" i="2" s="1"/>
  <c r="P25" i="2" s="1"/>
  <c r="J16" i="2"/>
  <c r="M16" i="2" s="1"/>
  <c r="K5" i="2"/>
  <c r="N5" i="2" s="1"/>
  <c r="L25" i="2"/>
  <c r="O25" i="2" s="1"/>
  <c r="K16" i="2"/>
  <c r="N16" i="2" s="1"/>
  <c r="P6" i="2" l="1"/>
  <c r="P34" i="2"/>
  <c r="P45" i="2"/>
  <c r="P44" i="2"/>
  <c r="P16" i="2"/>
  <c r="P26" i="2"/>
  <c r="N28" i="2"/>
  <c r="O47" i="2"/>
  <c r="O28" i="2"/>
  <c r="N47" i="2"/>
  <c r="O37" i="2"/>
  <c r="P35" i="2"/>
  <c r="P5" i="2"/>
  <c r="M28" i="2"/>
  <c r="M37" i="2"/>
  <c r="P33" i="2"/>
  <c r="P43" i="2"/>
  <c r="N37" i="2"/>
  <c r="P28" i="2" l="1"/>
  <c r="P37" i="2"/>
  <c r="O38" i="2" s="1"/>
  <c r="P47" i="2"/>
  <c r="N38" i="2" l="1"/>
  <c r="M38" i="2"/>
  <c r="O29" i="2"/>
  <c r="N29" i="2"/>
  <c r="O48" i="2"/>
  <c r="N48" i="2"/>
  <c r="M48" i="2"/>
  <c r="M29" i="2"/>
  <c r="O30" i="2" s="1"/>
  <c r="O49" i="2" l="1"/>
  <c r="O39" i="2"/>
</calcChain>
</file>

<file path=xl/sharedStrings.xml><?xml version="1.0" encoding="utf-8"?>
<sst xmlns="http://schemas.openxmlformats.org/spreadsheetml/2006/main" count="140" uniqueCount="41">
  <si>
    <t>stevia</t>
  </si>
  <si>
    <t>cacao</t>
  </si>
  <si>
    <t>cream 35%</t>
  </si>
  <si>
    <t>cream cheese</t>
  </si>
  <si>
    <t>tot</t>
  </si>
  <si>
    <t>prot</t>
  </si>
  <si>
    <t>carbs</t>
  </si>
  <si>
    <t>fat</t>
  </si>
  <si>
    <t>kg prot</t>
  </si>
  <si>
    <t>kg carbs</t>
  </si>
  <si>
    <t>kg fat</t>
  </si>
  <si>
    <t>kcal</t>
  </si>
  <si>
    <t>kg</t>
  </si>
  <si>
    <t>food</t>
  </si>
  <si>
    <t>n</t>
  </si>
  <si>
    <t>portion</t>
  </si>
  <si>
    <t>100g</t>
  </si>
  <si>
    <t>peanut butter</t>
  </si>
  <si>
    <t>coco oil</t>
  </si>
  <si>
    <t>TOTALS</t>
  </si>
  <si>
    <t>peanuts</t>
  </si>
  <si>
    <t>olive oil</t>
  </si>
  <si>
    <t>ground meat</t>
  </si>
  <si>
    <t>butter</t>
  </si>
  <si>
    <t>brocolli</t>
  </si>
  <si>
    <t>white fish</t>
  </si>
  <si>
    <t>square choc</t>
  </si>
  <si>
    <t>2 eggs</t>
  </si>
  <si>
    <t>avocado</t>
  </si>
  <si>
    <t>salami</t>
  </si>
  <si>
    <t>black olives</t>
  </si>
  <si>
    <t>cheddar</t>
  </si>
  <si>
    <t>pumpkin seeds</t>
  </si>
  <si>
    <t>black coffee</t>
  </si>
  <si>
    <t>meal</t>
  </si>
  <si>
    <t>lunch</t>
  </si>
  <si>
    <t>dinner</t>
  </si>
  <si>
    <t>FAT BOMB</t>
  </si>
  <si>
    <t>DESSERT</t>
  </si>
  <si>
    <t>awake</t>
  </si>
  <si>
    <t>TJ Experiment Macros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</si>
</sst>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2"/>
      <color theme="9" tint="-0.249977111117893"/>
      <name val="Calibri"/>
      <family val="2"/>
    </font>
    <font>
      <b/>
      <sz val="12"/>
      <color theme="1"/>
      <name val="Calibri"/>
      <family val="2"/>
    </font>
    <font>
      <b/>
      <sz val="20"/>
      <color rgb="FF00B050"/>
      <name val="Calibri"/>
      <family val="2"/>
    </font>
    <font>
      <b/>
      <sz val="12"/>
      <color rgb="FF00B050"/>
      <name val="Calibri"/>
      <family val="2"/>
    </font>
    <font>
      <sz val="16"/>
      <color theme="1"/>
      <name val="Calibri"/>
      <family val="2"/>
    </font>
    <font>
      <b/>
      <u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1" applyAlignment="1">
      <alignment horizontal="center"/>
    </xf>
    <xf numFmtId="0" fontId="1" fillId="0" borderId="0" xfId="1" applyAlignment="1">
      <alignment horizontal="left"/>
    </xf>
    <xf numFmtId="164" fontId="1" fillId="0" borderId="0" xfId="1" applyNumberFormat="1" applyAlignment="1">
      <alignment horizontal="center"/>
    </xf>
    <xf numFmtId="9" fontId="2" fillId="0" borderId="0" xfId="1" applyNumberFormat="1" applyFont="1" applyAlignment="1">
      <alignment horizontal="center"/>
    </xf>
    <xf numFmtId="9" fontId="3" fillId="0" borderId="0" xfId="2" applyFont="1" applyAlignment="1">
      <alignment horizontal="center"/>
    </xf>
    <xf numFmtId="1" fontId="1" fillId="0" borderId="0" xfId="1" applyNumberFormat="1" applyAlignment="1">
      <alignment horizontal="center"/>
    </xf>
    <xf numFmtId="1" fontId="1" fillId="2" borderId="0" xfId="1" applyNumberFormat="1" applyFill="1" applyAlignment="1">
      <alignment horizontal="center"/>
    </xf>
    <xf numFmtId="164" fontId="1" fillId="3" borderId="0" xfId="1" applyNumberFormat="1" applyFill="1" applyAlignment="1">
      <alignment horizontal="center"/>
    </xf>
    <xf numFmtId="0" fontId="4" fillId="0" borderId="0" xfId="1" applyFont="1" applyAlignment="1">
      <alignment horizontal="center"/>
    </xf>
    <xf numFmtId="164" fontId="4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2" fontId="1" fillId="0" borderId="0" xfId="1" applyNumberFormat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164" fontId="1" fillId="3" borderId="5" xfId="1" applyNumberFormat="1" applyFill="1" applyBorder="1" applyAlignment="1">
      <alignment horizontal="center"/>
    </xf>
    <xf numFmtId="1" fontId="1" fillId="2" borderId="5" xfId="1" applyNumberFormat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0" xfId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4" fontId="1" fillId="3" borderId="0" xfId="1" applyNumberFormat="1" applyFill="1" applyBorder="1" applyAlignment="1">
      <alignment horizontal="center"/>
    </xf>
    <xf numFmtId="1" fontId="1" fillId="2" borderId="0" xfId="1" applyNumberFormat="1" applyFill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164" fontId="1" fillId="0" borderId="8" xfId="1" applyNumberFormat="1" applyBorder="1" applyAlignment="1">
      <alignment horizontal="center"/>
    </xf>
    <xf numFmtId="164" fontId="1" fillId="3" borderId="8" xfId="1" applyNumberFormat="1" applyFill="1" applyBorder="1" applyAlignment="1">
      <alignment horizontal="center"/>
    </xf>
    <xf numFmtId="1" fontId="1" fillId="2" borderId="8" xfId="1" applyNumberFormat="1" applyFill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4" borderId="2" xfId="1" applyFill="1" applyBorder="1" applyAlignment="1">
      <alignment horizontal="center"/>
    </xf>
    <xf numFmtId="0" fontId="1" fillId="4" borderId="1" xfId="1" applyFill="1" applyBorder="1" applyAlignment="1">
      <alignment horizontal="center"/>
    </xf>
    <xf numFmtId="0" fontId="1" fillId="5" borderId="3" xfId="1" applyFill="1" applyBorder="1" applyAlignment="1">
      <alignment horizontal="center"/>
    </xf>
    <xf numFmtId="0" fontId="1" fillId="5" borderId="2" xfId="1" applyFill="1" applyBorder="1" applyAlignment="1">
      <alignment horizontal="center"/>
    </xf>
    <xf numFmtId="0" fontId="1" fillId="5" borderId="1" xfId="1" applyFill="1" applyBorder="1" applyAlignment="1">
      <alignment horizontal="center"/>
    </xf>
    <xf numFmtId="1" fontId="1" fillId="6" borderId="0" xfId="1" applyNumberFormat="1" applyFill="1" applyAlignment="1">
      <alignment horizontal="center"/>
    </xf>
    <xf numFmtId="0" fontId="1" fillId="6" borderId="0" xfId="1" applyFill="1" applyAlignment="1">
      <alignment horizontal="center"/>
    </xf>
    <xf numFmtId="0" fontId="1" fillId="6" borderId="5" xfId="1" applyFill="1" applyBorder="1" applyAlignment="1">
      <alignment horizontal="center"/>
    </xf>
    <xf numFmtId="0" fontId="1" fillId="6" borderId="0" xfId="1" applyFill="1" applyBorder="1" applyAlignment="1">
      <alignment horizontal="center"/>
    </xf>
    <xf numFmtId="164" fontId="1" fillId="6" borderId="0" xfId="1" applyNumberFormat="1" applyFill="1" applyBorder="1" applyAlignment="1">
      <alignment horizontal="center"/>
    </xf>
    <xf numFmtId="0" fontId="1" fillId="6" borderId="8" xfId="1" applyFill="1" applyBorder="1" applyAlignment="1">
      <alignment horizontal="center"/>
    </xf>
    <xf numFmtId="1" fontId="1" fillId="6" borderId="0" xfId="1" applyNumberFormat="1" applyFill="1" applyBorder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left"/>
    </xf>
    <xf numFmtId="0" fontId="4" fillId="0" borderId="1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center"/>
    </xf>
    <xf numFmtId="0" fontId="8" fillId="5" borderId="0" xfId="1" applyFont="1" applyFill="1" applyAlignment="1">
      <alignment horizontal="center"/>
    </xf>
  </cellXfs>
  <cellStyles count="3">
    <cellStyle name="Normal" xfId="0" builtinId="0"/>
    <cellStyle name="Normal 2" xfId="1" xr:uid="{EE6AD5AC-41E0-4584-873A-81DE6CC5447A}"/>
    <cellStyle name="Percent 2" xfId="2" xr:uid="{764D2A93-E90B-41B8-8813-8CEAAE946D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junk.xlsx" TargetMode="External"/><Relationship Id="rId1" Type="http://schemas.openxmlformats.org/officeDocument/2006/relationships/externalLinkPath" Target="ju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 oct2023"/>
      <sheetName val="main"/>
      <sheetName val="wgt"/>
      <sheetName val="febuxostat-gluc"/>
      <sheetName val="keto math"/>
      <sheetName val="kam pmts"/>
      <sheetName val="ORIG PMT"/>
      <sheetName val="fx"/>
      <sheetName val="2019-2020"/>
      <sheetName val="car rent"/>
      <sheetName val="MH 26b xfer"/>
      <sheetName val="meo-energia-sav"/>
      <sheetName val="fx trading"/>
      <sheetName val="travel"/>
      <sheetName val="detail-110k"/>
    </sheetNames>
    <sheetDataSet>
      <sheetData sheetId="0"/>
      <sheetData sheetId="1">
        <row r="2">
          <cell r="C2">
            <v>1.0477799999999999</v>
          </cell>
        </row>
        <row r="19">
          <cell r="C19">
            <v>34870.440729351598</v>
          </cell>
          <cell r="D19">
            <v>36536.550387400013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8938B-8CDC-40B4-82DC-8A10FBED7CAF}">
  <sheetPr>
    <pageSetUpPr fitToPage="1"/>
  </sheetPr>
  <dimension ref="A1:P49"/>
  <sheetViews>
    <sheetView tabSelected="1" workbookViewId="0">
      <selection activeCell="G38" sqref="G38"/>
    </sheetView>
  </sheetViews>
  <sheetFormatPr defaultRowHeight="15.5" x14ac:dyDescent="0.35"/>
  <cols>
    <col min="1" max="1" width="3" style="1" bestFit="1" customWidth="1"/>
    <col min="2" max="2" width="6.7265625" style="1" bestFit="1" customWidth="1"/>
    <col min="3" max="3" width="14.36328125" style="1" bestFit="1" customWidth="1"/>
    <col min="4" max="4" width="5.08984375" style="1" bestFit="1" customWidth="1"/>
    <col min="5" max="6" width="5.7265625" style="3" bestFit="1" customWidth="1"/>
    <col min="7" max="7" width="5.08984375" style="3" bestFit="1" customWidth="1"/>
    <col min="8" max="8" width="7.6328125" style="1" bestFit="1" customWidth="1"/>
    <col min="9" max="10" width="7.6328125" style="3" bestFit="1" customWidth="1"/>
    <col min="11" max="11" width="8.26953125" style="3" bestFit="1" customWidth="1"/>
    <col min="12" max="12" width="7.6328125" style="3" bestFit="1" customWidth="1"/>
    <col min="13" max="13" width="5.7265625" style="1" bestFit="1" customWidth="1"/>
    <col min="14" max="14" width="5.7265625" style="2" bestFit="1" customWidth="1"/>
    <col min="15" max="15" width="4.81640625" style="1" bestFit="1" customWidth="1"/>
    <col min="16" max="16" width="9.36328125" style="1" bestFit="1" customWidth="1"/>
    <col min="17" max="16384" width="8.7265625" style="1"/>
  </cols>
  <sheetData>
    <row r="1" spans="1:16" ht="21" x14ac:dyDescent="0.5">
      <c r="A1" s="42" t="s">
        <v>40</v>
      </c>
    </row>
    <row r="2" spans="1:16" x14ac:dyDescent="0.35">
      <c r="D2" s="9" t="s">
        <v>16</v>
      </c>
      <c r="E2" s="10" t="s">
        <v>16</v>
      </c>
      <c r="F2" s="10" t="s">
        <v>16</v>
      </c>
      <c r="G2" s="10" t="s">
        <v>16</v>
      </c>
      <c r="H2" s="9" t="s">
        <v>15</v>
      </c>
      <c r="I2" s="10" t="s">
        <v>15</v>
      </c>
      <c r="J2" s="10" t="s">
        <v>15</v>
      </c>
      <c r="K2" s="10" t="s">
        <v>15</v>
      </c>
      <c r="L2" s="10" t="s">
        <v>15</v>
      </c>
      <c r="M2" s="9" t="s">
        <v>11</v>
      </c>
      <c r="N2" s="9" t="s">
        <v>11</v>
      </c>
      <c r="O2" s="9" t="s">
        <v>11</v>
      </c>
      <c r="P2" s="9" t="s">
        <v>11</v>
      </c>
    </row>
    <row r="3" spans="1:16" ht="16" thickBot="1" x14ac:dyDescent="0.4">
      <c r="A3" s="43" t="s">
        <v>14</v>
      </c>
      <c r="B3" s="43" t="s">
        <v>34</v>
      </c>
      <c r="C3" s="43" t="s">
        <v>13</v>
      </c>
      <c r="D3" s="43" t="s">
        <v>11</v>
      </c>
      <c r="E3" s="44" t="s">
        <v>7</v>
      </c>
      <c r="F3" s="44" t="s">
        <v>6</v>
      </c>
      <c r="G3" s="44" t="s">
        <v>5</v>
      </c>
      <c r="H3" s="43" t="s">
        <v>12</v>
      </c>
      <c r="I3" s="44" t="s">
        <v>11</v>
      </c>
      <c r="J3" s="44" t="s">
        <v>10</v>
      </c>
      <c r="K3" s="44" t="s">
        <v>9</v>
      </c>
      <c r="L3" s="44" t="s">
        <v>8</v>
      </c>
      <c r="M3" s="43" t="s">
        <v>7</v>
      </c>
      <c r="N3" s="45" t="s">
        <v>6</v>
      </c>
      <c r="O3" s="43" t="s">
        <v>5</v>
      </c>
      <c r="P3" s="43" t="s">
        <v>4</v>
      </c>
    </row>
    <row r="4" spans="1:16" x14ac:dyDescent="0.35">
      <c r="A4" s="1">
        <v>1</v>
      </c>
      <c r="B4" s="1" t="s">
        <v>39</v>
      </c>
      <c r="C4" s="29" t="s">
        <v>18</v>
      </c>
      <c r="D4" s="1">
        <v>900</v>
      </c>
      <c r="E4" s="3">
        <v>100</v>
      </c>
      <c r="F4" s="3">
        <v>0</v>
      </c>
      <c r="G4" s="3">
        <v>0</v>
      </c>
      <c r="H4" s="35">
        <f>200/9</f>
        <v>22.222222222222221</v>
      </c>
      <c r="I4" s="8">
        <f t="shared" ref="I4:I27" si="0">($H4*D4)/100</f>
        <v>200</v>
      </c>
      <c r="J4" s="8">
        <f t="shared" ref="J4:J27" si="1">($H4*E4)/100</f>
        <v>22.222222222222221</v>
      </c>
      <c r="K4" s="8">
        <f t="shared" ref="K4:K27" si="2">($H4*F4)/100</f>
        <v>0</v>
      </c>
      <c r="L4" s="8">
        <f t="shared" ref="L4:L27" si="3">($H4*G4)/100</f>
        <v>0</v>
      </c>
      <c r="M4" s="7">
        <f t="shared" ref="M4:M27" si="4">J4*9</f>
        <v>200</v>
      </c>
      <c r="N4" s="7">
        <f t="shared" ref="N4:N27" si="5">K4*4</f>
        <v>0</v>
      </c>
      <c r="O4" s="7">
        <f t="shared" ref="O4:O27" si="6">L4*4</f>
        <v>0</v>
      </c>
      <c r="P4" s="7">
        <f t="shared" ref="P4:P27" si="7">SUM(M4:O4)</f>
        <v>200</v>
      </c>
    </row>
    <row r="5" spans="1:16" x14ac:dyDescent="0.35">
      <c r="A5" s="1">
        <v>2</v>
      </c>
      <c r="B5" s="1" t="s">
        <v>39</v>
      </c>
      <c r="C5" s="30" t="s">
        <v>17</v>
      </c>
      <c r="D5" s="1">
        <v>639</v>
      </c>
      <c r="E5" s="3">
        <v>53</v>
      </c>
      <c r="F5" s="3">
        <v>10</v>
      </c>
      <c r="G5" s="3">
        <v>27</v>
      </c>
      <c r="H5" s="35">
        <f>200/9</f>
        <v>22.222222222222221</v>
      </c>
      <c r="I5" s="8">
        <f t="shared" si="0"/>
        <v>142</v>
      </c>
      <c r="J5" s="8">
        <f t="shared" si="1"/>
        <v>11.777777777777779</v>
      </c>
      <c r="K5" s="8">
        <f t="shared" si="2"/>
        <v>2.2222222222222223</v>
      </c>
      <c r="L5" s="8">
        <f t="shared" si="3"/>
        <v>6</v>
      </c>
      <c r="M5" s="7">
        <f t="shared" si="4"/>
        <v>106</v>
      </c>
      <c r="N5" s="7">
        <f t="shared" si="5"/>
        <v>8.8888888888888893</v>
      </c>
      <c r="O5" s="7">
        <f t="shared" si="6"/>
        <v>24</v>
      </c>
      <c r="P5" s="7">
        <f t="shared" si="7"/>
        <v>138.88888888888889</v>
      </c>
    </row>
    <row r="6" spans="1:16" x14ac:dyDescent="0.35">
      <c r="A6" s="1">
        <v>3</v>
      </c>
      <c r="B6" s="1" t="s">
        <v>39</v>
      </c>
      <c r="C6" s="30" t="s">
        <v>1</v>
      </c>
      <c r="D6" s="1">
        <v>389</v>
      </c>
      <c r="E6" s="3">
        <v>21.9</v>
      </c>
      <c r="F6" s="3">
        <v>10</v>
      </c>
      <c r="G6" s="3">
        <v>23.3</v>
      </c>
      <c r="H6" s="35">
        <f>25/9</f>
        <v>2.7777777777777777</v>
      </c>
      <c r="I6" s="8">
        <f t="shared" si="0"/>
        <v>10.805555555555554</v>
      </c>
      <c r="J6" s="8">
        <f t="shared" si="1"/>
        <v>0.60833333333333328</v>
      </c>
      <c r="K6" s="8">
        <f t="shared" si="2"/>
        <v>0.27777777777777779</v>
      </c>
      <c r="L6" s="8">
        <f t="shared" si="3"/>
        <v>0.64722222222222225</v>
      </c>
      <c r="M6" s="7">
        <f t="shared" si="4"/>
        <v>5.4749999999999996</v>
      </c>
      <c r="N6" s="7">
        <f t="shared" si="5"/>
        <v>1.1111111111111112</v>
      </c>
      <c r="O6" s="7">
        <f t="shared" si="6"/>
        <v>2.588888888888889</v>
      </c>
      <c r="P6" s="7">
        <f t="shared" si="7"/>
        <v>9.1749999999999989</v>
      </c>
    </row>
    <row r="7" spans="1:16" ht="16" thickBot="1" x14ac:dyDescent="0.4">
      <c r="A7" s="1">
        <v>4</v>
      </c>
      <c r="B7" s="1" t="s">
        <v>39</v>
      </c>
      <c r="C7" s="31" t="s">
        <v>0</v>
      </c>
      <c r="D7" s="1">
        <v>0</v>
      </c>
      <c r="E7" s="3">
        <v>0</v>
      </c>
      <c r="F7" s="3">
        <v>0</v>
      </c>
      <c r="G7" s="3">
        <v>0</v>
      </c>
      <c r="H7" s="36">
        <v>0</v>
      </c>
      <c r="I7" s="8">
        <f t="shared" si="0"/>
        <v>0</v>
      </c>
      <c r="J7" s="8">
        <f t="shared" si="1"/>
        <v>0</v>
      </c>
      <c r="K7" s="8">
        <f t="shared" si="2"/>
        <v>0</v>
      </c>
      <c r="L7" s="8">
        <f t="shared" si="3"/>
        <v>0</v>
      </c>
      <c r="M7" s="7">
        <f t="shared" si="4"/>
        <v>0</v>
      </c>
      <c r="N7" s="7">
        <f t="shared" si="5"/>
        <v>0</v>
      </c>
      <c r="O7" s="7">
        <f t="shared" si="6"/>
        <v>0</v>
      </c>
      <c r="P7" s="7">
        <f t="shared" si="7"/>
        <v>0</v>
      </c>
    </row>
    <row r="8" spans="1:16" ht="16" thickBot="1" x14ac:dyDescent="0.4">
      <c r="A8" s="1">
        <v>5</v>
      </c>
      <c r="B8" s="1" t="s">
        <v>39</v>
      </c>
      <c r="C8" s="1" t="s">
        <v>33</v>
      </c>
      <c r="D8" s="1">
        <v>2</v>
      </c>
      <c r="E8" s="13">
        <v>0.02</v>
      </c>
      <c r="F8" s="13">
        <v>0.04</v>
      </c>
      <c r="G8" s="13">
        <v>0.12</v>
      </c>
      <c r="H8" s="36">
        <v>200</v>
      </c>
      <c r="I8" s="8">
        <f t="shared" si="0"/>
        <v>4</v>
      </c>
      <c r="J8" s="8">
        <f t="shared" si="1"/>
        <v>0.04</v>
      </c>
      <c r="K8" s="8">
        <f t="shared" si="2"/>
        <v>0.08</v>
      </c>
      <c r="L8" s="8">
        <f t="shared" si="3"/>
        <v>0.24</v>
      </c>
      <c r="M8" s="7">
        <f t="shared" si="4"/>
        <v>0.36</v>
      </c>
      <c r="N8" s="7">
        <f t="shared" si="5"/>
        <v>0.32</v>
      </c>
      <c r="O8" s="7">
        <f t="shared" si="6"/>
        <v>0.96</v>
      </c>
      <c r="P8" s="7">
        <f t="shared" si="7"/>
        <v>1.64</v>
      </c>
    </row>
    <row r="9" spans="1:16" x14ac:dyDescent="0.35">
      <c r="A9" s="14">
        <v>6</v>
      </c>
      <c r="B9" s="15" t="s">
        <v>35</v>
      </c>
      <c r="C9" s="15" t="s">
        <v>32</v>
      </c>
      <c r="D9" s="15">
        <v>593</v>
      </c>
      <c r="E9" s="16">
        <v>47.7</v>
      </c>
      <c r="F9" s="16">
        <v>3.6</v>
      </c>
      <c r="G9" s="16">
        <v>34.4</v>
      </c>
      <c r="H9" s="37">
        <v>27</v>
      </c>
      <c r="I9" s="17">
        <f t="shared" si="0"/>
        <v>160.11000000000001</v>
      </c>
      <c r="J9" s="17">
        <f t="shared" si="1"/>
        <v>12.879000000000001</v>
      </c>
      <c r="K9" s="17">
        <f t="shared" si="2"/>
        <v>0.97199999999999998</v>
      </c>
      <c r="L9" s="17">
        <f t="shared" si="3"/>
        <v>9.2880000000000003</v>
      </c>
      <c r="M9" s="18">
        <f t="shared" si="4"/>
        <v>115.91100000000002</v>
      </c>
      <c r="N9" s="18">
        <f t="shared" si="5"/>
        <v>3.8879999999999999</v>
      </c>
      <c r="O9" s="18">
        <f t="shared" si="6"/>
        <v>37.152000000000001</v>
      </c>
      <c r="P9" s="18">
        <f t="shared" si="7"/>
        <v>156.95100000000002</v>
      </c>
    </row>
    <row r="10" spans="1:16" x14ac:dyDescent="0.35">
      <c r="A10" s="19">
        <v>7</v>
      </c>
      <c r="B10" s="20" t="s">
        <v>35</v>
      </c>
      <c r="C10" s="20" t="s">
        <v>31</v>
      </c>
      <c r="D10" s="20">
        <v>416</v>
      </c>
      <c r="E10" s="21">
        <v>34.9</v>
      </c>
      <c r="F10" s="21">
        <v>0.1</v>
      </c>
      <c r="G10" s="21">
        <v>25.4</v>
      </c>
      <c r="H10" s="38">
        <v>25</v>
      </c>
      <c r="I10" s="22">
        <f t="shared" si="0"/>
        <v>104</v>
      </c>
      <c r="J10" s="22">
        <f t="shared" si="1"/>
        <v>8.7249999999999996</v>
      </c>
      <c r="K10" s="22">
        <f t="shared" si="2"/>
        <v>2.5000000000000001E-2</v>
      </c>
      <c r="L10" s="22">
        <f t="shared" si="3"/>
        <v>6.35</v>
      </c>
      <c r="M10" s="23">
        <f t="shared" si="4"/>
        <v>78.524999999999991</v>
      </c>
      <c r="N10" s="23">
        <f t="shared" si="5"/>
        <v>0.1</v>
      </c>
      <c r="O10" s="23">
        <f t="shared" si="6"/>
        <v>25.4</v>
      </c>
      <c r="P10" s="23">
        <f t="shared" si="7"/>
        <v>104.02499999999998</v>
      </c>
    </row>
    <row r="11" spans="1:16" x14ac:dyDescent="0.35">
      <c r="A11" s="19">
        <v>8</v>
      </c>
      <c r="B11" s="20" t="s">
        <v>35</v>
      </c>
      <c r="C11" s="20" t="s">
        <v>30</v>
      </c>
      <c r="D11" s="20">
        <v>168</v>
      </c>
      <c r="E11" s="21">
        <v>17</v>
      </c>
      <c r="F11" s="21">
        <v>0.5</v>
      </c>
      <c r="G11" s="21">
        <v>1.4</v>
      </c>
      <c r="H11" s="38">
        <v>78</v>
      </c>
      <c r="I11" s="22">
        <f t="shared" si="0"/>
        <v>131.04</v>
      </c>
      <c r="J11" s="22">
        <f t="shared" si="1"/>
        <v>13.26</v>
      </c>
      <c r="K11" s="22">
        <f t="shared" si="2"/>
        <v>0.39</v>
      </c>
      <c r="L11" s="22">
        <f t="shared" si="3"/>
        <v>1.0919999999999999</v>
      </c>
      <c r="M11" s="23">
        <f t="shared" si="4"/>
        <v>119.34</v>
      </c>
      <c r="N11" s="23">
        <f t="shared" si="5"/>
        <v>1.56</v>
      </c>
      <c r="O11" s="23">
        <f t="shared" si="6"/>
        <v>4.3679999999999994</v>
      </c>
      <c r="P11" s="23">
        <f t="shared" si="7"/>
        <v>125.268</v>
      </c>
    </row>
    <row r="12" spans="1:16" x14ac:dyDescent="0.35">
      <c r="A12" s="19">
        <v>9</v>
      </c>
      <c r="B12" s="20" t="s">
        <v>35</v>
      </c>
      <c r="C12" s="20" t="s">
        <v>29</v>
      </c>
      <c r="D12" s="20">
        <v>376</v>
      </c>
      <c r="E12" s="21">
        <v>32</v>
      </c>
      <c r="F12" s="21">
        <v>0.5</v>
      </c>
      <c r="G12" s="21">
        <v>21.5</v>
      </c>
      <c r="H12" s="38">
        <v>16</v>
      </c>
      <c r="I12" s="22">
        <f t="shared" si="0"/>
        <v>60.16</v>
      </c>
      <c r="J12" s="22">
        <f t="shared" si="1"/>
        <v>5.12</v>
      </c>
      <c r="K12" s="22">
        <f t="shared" si="2"/>
        <v>0.08</v>
      </c>
      <c r="L12" s="22">
        <f t="shared" si="3"/>
        <v>3.44</v>
      </c>
      <c r="M12" s="23">
        <f t="shared" si="4"/>
        <v>46.08</v>
      </c>
      <c r="N12" s="23">
        <f t="shared" si="5"/>
        <v>0.32</v>
      </c>
      <c r="O12" s="23">
        <f t="shared" si="6"/>
        <v>13.76</v>
      </c>
      <c r="P12" s="23">
        <f t="shared" si="7"/>
        <v>60.16</v>
      </c>
    </row>
    <row r="13" spans="1:16" x14ac:dyDescent="0.35">
      <c r="A13" s="19">
        <v>10</v>
      </c>
      <c r="B13" s="20" t="s">
        <v>35</v>
      </c>
      <c r="C13" s="20" t="s">
        <v>28</v>
      </c>
      <c r="D13" s="20">
        <v>160</v>
      </c>
      <c r="E13" s="21">
        <v>15</v>
      </c>
      <c r="F13" s="21">
        <v>8.5</v>
      </c>
      <c r="G13" s="21">
        <v>2</v>
      </c>
      <c r="H13" s="38">
        <v>70</v>
      </c>
      <c r="I13" s="22">
        <f t="shared" si="0"/>
        <v>112</v>
      </c>
      <c r="J13" s="22">
        <f t="shared" si="1"/>
        <v>10.5</v>
      </c>
      <c r="K13" s="22">
        <f t="shared" si="2"/>
        <v>5.95</v>
      </c>
      <c r="L13" s="22">
        <f t="shared" si="3"/>
        <v>1.4</v>
      </c>
      <c r="M13" s="23">
        <f t="shared" si="4"/>
        <v>94.5</v>
      </c>
      <c r="N13" s="23">
        <f t="shared" si="5"/>
        <v>23.8</v>
      </c>
      <c r="O13" s="23">
        <f t="shared" si="6"/>
        <v>5.6</v>
      </c>
      <c r="P13" s="23">
        <f t="shared" si="7"/>
        <v>123.89999999999999</v>
      </c>
    </row>
    <row r="14" spans="1:16" x14ac:dyDescent="0.35">
      <c r="A14" s="19">
        <v>11</v>
      </c>
      <c r="B14" s="20" t="s">
        <v>35</v>
      </c>
      <c r="C14" s="20" t="s">
        <v>27</v>
      </c>
      <c r="D14" s="20">
        <v>143</v>
      </c>
      <c r="E14" s="21">
        <v>9.5</v>
      </c>
      <c r="F14" s="21">
        <v>0.7</v>
      </c>
      <c r="G14" s="21">
        <v>13</v>
      </c>
      <c r="H14" s="38">
        <v>100</v>
      </c>
      <c r="I14" s="22">
        <f t="shared" si="0"/>
        <v>143</v>
      </c>
      <c r="J14" s="22">
        <f t="shared" si="1"/>
        <v>9.5</v>
      </c>
      <c r="K14" s="22">
        <f t="shared" si="2"/>
        <v>0.7</v>
      </c>
      <c r="L14" s="22">
        <f t="shared" si="3"/>
        <v>13</v>
      </c>
      <c r="M14" s="23">
        <f t="shared" si="4"/>
        <v>85.5</v>
      </c>
      <c r="N14" s="23">
        <f t="shared" si="5"/>
        <v>2.8</v>
      </c>
      <c r="O14" s="23">
        <f t="shared" si="6"/>
        <v>52</v>
      </c>
      <c r="P14" s="23">
        <f t="shared" si="7"/>
        <v>140.30000000000001</v>
      </c>
    </row>
    <row r="15" spans="1:16" x14ac:dyDescent="0.35">
      <c r="A15" s="19">
        <v>12</v>
      </c>
      <c r="B15" s="20" t="s">
        <v>35</v>
      </c>
      <c r="C15" s="20" t="s">
        <v>21</v>
      </c>
      <c r="D15" s="20">
        <v>822</v>
      </c>
      <c r="E15" s="21">
        <v>91.3</v>
      </c>
      <c r="F15" s="21">
        <v>0</v>
      </c>
      <c r="G15" s="21">
        <v>0</v>
      </c>
      <c r="H15" s="38">
        <v>15</v>
      </c>
      <c r="I15" s="22">
        <f t="shared" si="0"/>
        <v>123.3</v>
      </c>
      <c r="J15" s="22">
        <f t="shared" si="1"/>
        <v>13.695</v>
      </c>
      <c r="K15" s="22">
        <f t="shared" si="2"/>
        <v>0</v>
      </c>
      <c r="L15" s="22">
        <f t="shared" si="3"/>
        <v>0</v>
      </c>
      <c r="M15" s="23">
        <f t="shared" si="4"/>
        <v>123.255</v>
      </c>
      <c r="N15" s="23">
        <f t="shared" si="5"/>
        <v>0</v>
      </c>
      <c r="O15" s="23">
        <f t="shared" si="6"/>
        <v>0</v>
      </c>
      <c r="P15" s="23">
        <f t="shared" si="7"/>
        <v>123.255</v>
      </c>
    </row>
    <row r="16" spans="1:16" x14ac:dyDescent="0.35">
      <c r="A16" s="19">
        <v>13</v>
      </c>
      <c r="B16" s="20" t="s">
        <v>35</v>
      </c>
      <c r="C16" s="20" t="s">
        <v>26</v>
      </c>
      <c r="D16" s="20">
        <v>594</v>
      </c>
      <c r="E16" s="21">
        <v>51.1</v>
      </c>
      <c r="F16" s="21">
        <v>12.7</v>
      </c>
      <c r="G16" s="21">
        <v>12.5</v>
      </c>
      <c r="H16" s="39">
        <f>125/12</f>
        <v>10.416666666666666</v>
      </c>
      <c r="I16" s="22">
        <f t="shared" si="0"/>
        <v>61.875</v>
      </c>
      <c r="J16" s="22">
        <f t="shared" si="1"/>
        <v>5.3229166666666661</v>
      </c>
      <c r="K16" s="22">
        <f t="shared" si="2"/>
        <v>1.3229166666666665</v>
      </c>
      <c r="L16" s="22">
        <f t="shared" si="3"/>
        <v>1.302083333333333</v>
      </c>
      <c r="M16" s="23">
        <f t="shared" si="4"/>
        <v>47.906249999999993</v>
      </c>
      <c r="N16" s="23">
        <f t="shared" si="5"/>
        <v>5.2916666666666661</v>
      </c>
      <c r="O16" s="23">
        <f t="shared" si="6"/>
        <v>5.2083333333333321</v>
      </c>
      <c r="P16" s="23">
        <f t="shared" si="7"/>
        <v>58.406249999999986</v>
      </c>
    </row>
    <row r="17" spans="1:16" x14ac:dyDescent="0.35">
      <c r="A17" s="19">
        <v>14</v>
      </c>
      <c r="B17" s="20" t="s">
        <v>35</v>
      </c>
      <c r="C17" s="20" t="s">
        <v>25</v>
      </c>
      <c r="D17" s="20">
        <v>77</v>
      </c>
      <c r="E17" s="21">
        <v>1.5</v>
      </c>
      <c r="F17" s="21">
        <v>0</v>
      </c>
      <c r="G17" s="21">
        <v>15.8</v>
      </c>
      <c r="H17" s="38">
        <v>75</v>
      </c>
      <c r="I17" s="22">
        <f t="shared" si="0"/>
        <v>57.75</v>
      </c>
      <c r="J17" s="22">
        <f t="shared" si="1"/>
        <v>1.125</v>
      </c>
      <c r="K17" s="22">
        <f t="shared" si="2"/>
        <v>0</v>
      </c>
      <c r="L17" s="22">
        <f t="shared" si="3"/>
        <v>11.85</v>
      </c>
      <c r="M17" s="23">
        <f t="shared" si="4"/>
        <v>10.125</v>
      </c>
      <c r="N17" s="23">
        <f t="shared" si="5"/>
        <v>0</v>
      </c>
      <c r="O17" s="23">
        <f t="shared" si="6"/>
        <v>47.4</v>
      </c>
      <c r="P17" s="23">
        <f t="shared" si="7"/>
        <v>57.524999999999999</v>
      </c>
    </row>
    <row r="18" spans="1:16" ht="16" thickBot="1" x14ac:dyDescent="0.4">
      <c r="A18" s="24">
        <v>15</v>
      </c>
      <c r="B18" s="25" t="s">
        <v>35</v>
      </c>
      <c r="C18" s="25" t="s">
        <v>21</v>
      </c>
      <c r="D18" s="25">
        <v>822</v>
      </c>
      <c r="E18" s="26">
        <v>91.3</v>
      </c>
      <c r="F18" s="26">
        <v>0</v>
      </c>
      <c r="G18" s="26">
        <v>0</v>
      </c>
      <c r="H18" s="40">
        <v>15</v>
      </c>
      <c r="I18" s="27">
        <f t="shared" si="0"/>
        <v>123.3</v>
      </c>
      <c r="J18" s="27">
        <f t="shared" si="1"/>
        <v>13.695</v>
      </c>
      <c r="K18" s="27">
        <f t="shared" si="2"/>
        <v>0</v>
      </c>
      <c r="L18" s="27">
        <f t="shared" si="3"/>
        <v>0</v>
      </c>
      <c r="M18" s="28">
        <f t="shared" si="4"/>
        <v>123.255</v>
      </c>
      <c r="N18" s="28">
        <f t="shared" si="5"/>
        <v>0</v>
      </c>
      <c r="O18" s="28">
        <f t="shared" si="6"/>
        <v>0</v>
      </c>
      <c r="P18" s="28">
        <f t="shared" si="7"/>
        <v>123.255</v>
      </c>
    </row>
    <row r="19" spans="1:16" x14ac:dyDescent="0.35">
      <c r="A19" s="14">
        <v>16</v>
      </c>
      <c r="B19" s="15" t="s">
        <v>36</v>
      </c>
      <c r="C19" s="15" t="s">
        <v>24</v>
      </c>
      <c r="D19" s="15">
        <v>35</v>
      </c>
      <c r="E19" s="16">
        <v>0.4</v>
      </c>
      <c r="F19" s="16">
        <v>7.2</v>
      </c>
      <c r="G19" s="16">
        <v>2.4</v>
      </c>
      <c r="H19" s="37">
        <v>80</v>
      </c>
      <c r="I19" s="17">
        <f t="shared" si="0"/>
        <v>28</v>
      </c>
      <c r="J19" s="17">
        <f t="shared" si="1"/>
        <v>0.32</v>
      </c>
      <c r="K19" s="17">
        <f t="shared" si="2"/>
        <v>5.76</v>
      </c>
      <c r="L19" s="17">
        <f t="shared" si="3"/>
        <v>1.92</v>
      </c>
      <c r="M19" s="18">
        <f t="shared" si="4"/>
        <v>2.88</v>
      </c>
      <c r="N19" s="18">
        <f t="shared" si="5"/>
        <v>23.04</v>
      </c>
      <c r="O19" s="18">
        <f t="shared" si="6"/>
        <v>7.68</v>
      </c>
      <c r="P19" s="18">
        <f t="shared" si="7"/>
        <v>33.599999999999994</v>
      </c>
    </row>
    <row r="20" spans="1:16" x14ac:dyDescent="0.35">
      <c r="A20" s="19">
        <v>17</v>
      </c>
      <c r="B20" s="20" t="s">
        <v>36</v>
      </c>
      <c r="C20" s="20" t="s">
        <v>23</v>
      </c>
      <c r="D20" s="20">
        <v>734</v>
      </c>
      <c r="E20" s="21">
        <v>81</v>
      </c>
      <c r="F20" s="21">
        <v>0.8</v>
      </c>
      <c r="G20" s="21">
        <v>0.5</v>
      </c>
      <c r="H20" s="38">
        <v>20</v>
      </c>
      <c r="I20" s="22">
        <f t="shared" si="0"/>
        <v>146.80000000000001</v>
      </c>
      <c r="J20" s="22">
        <f t="shared" si="1"/>
        <v>16.2</v>
      </c>
      <c r="K20" s="22">
        <f t="shared" si="2"/>
        <v>0.16</v>
      </c>
      <c r="L20" s="22">
        <f t="shared" si="3"/>
        <v>0.1</v>
      </c>
      <c r="M20" s="23">
        <f t="shared" si="4"/>
        <v>145.79999999999998</v>
      </c>
      <c r="N20" s="23">
        <f t="shared" si="5"/>
        <v>0.64</v>
      </c>
      <c r="O20" s="23">
        <f t="shared" si="6"/>
        <v>0.4</v>
      </c>
      <c r="P20" s="23">
        <f t="shared" si="7"/>
        <v>146.83999999999997</v>
      </c>
    </row>
    <row r="21" spans="1:16" x14ac:dyDescent="0.35">
      <c r="A21" s="19">
        <v>18</v>
      </c>
      <c r="B21" s="20" t="s">
        <v>36</v>
      </c>
      <c r="C21" s="20" t="s">
        <v>22</v>
      </c>
      <c r="D21" s="20">
        <v>239</v>
      </c>
      <c r="E21" s="21">
        <v>15.6</v>
      </c>
      <c r="F21" s="21">
        <v>5.6</v>
      </c>
      <c r="G21" s="21">
        <v>18.899999999999999</v>
      </c>
      <c r="H21" s="38">
        <v>250</v>
      </c>
      <c r="I21" s="22">
        <f t="shared" si="0"/>
        <v>597.5</v>
      </c>
      <c r="J21" s="22">
        <f t="shared" si="1"/>
        <v>39</v>
      </c>
      <c r="K21" s="22">
        <f t="shared" si="2"/>
        <v>14</v>
      </c>
      <c r="L21" s="22">
        <f t="shared" si="3"/>
        <v>47.25</v>
      </c>
      <c r="M21" s="23">
        <f t="shared" si="4"/>
        <v>351</v>
      </c>
      <c r="N21" s="23">
        <f t="shared" si="5"/>
        <v>56</v>
      </c>
      <c r="O21" s="23">
        <f t="shared" si="6"/>
        <v>189</v>
      </c>
      <c r="P21" s="23">
        <f t="shared" si="7"/>
        <v>596</v>
      </c>
    </row>
    <row r="22" spans="1:16" x14ac:dyDescent="0.35">
      <c r="A22" s="19">
        <v>19</v>
      </c>
      <c r="B22" s="20" t="s">
        <v>36</v>
      </c>
      <c r="C22" s="20" t="s">
        <v>21</v>
      </c>
      <c r="D22" s="20">
        <v>822</v>
      </c>
      <c r="E22" s="21">
        <v>91.3</v>
      </c>
      <c r="F22" s="21">
        <v>0</v>
      </c>
      <c r="G22" s="21">
        <v>0</v>
      </c>
      <c r="H22" s="38">
        <v>15</v>
      </c>
      <c r="I22" s="22">
        <f t="shared" si="0"/>
        <v>123.3</v>
      </c>
      <c r="J22" s="22">
        <f t="shared" si="1"/>
        <v>13.695</v>
      </c>
      <c r="K22" s="22">
        <f t="shared" si="2"/>
        <v>0</v>
      </c>
      <c r="L22" s="22">
        <f t="shared" si="3"/>
        <v>0</v>
      </c>
      <c r="M22" s="23">
        <f t="shared" si="4"/>
        <v>123.255</v>
      </c>
      <c r="N22" s="23">
        <f t="shared" si="5"/>
        <v>0</v>
      </c>
      <c r="O22" s="23">
        <f t="shared" si="6"/>
        <v>0</v>
      </c>
      <c r="P22" s="23">
        <f t="shared" si="7"/>
        <v>123.255</v>
      </c>
    </row>
    <row r="23" spans="1:16" ht="16" thickBot="1" x14ac:dyDescent="0.4">
      <c r="A23" s="19">
        <v>20</v>
      </c>
      <c r="B23" s="20" t="s">
        <v>36</v>
      </c>
      <c r="C23" s="20" t="s">
        <v>20</v>
      </c>
      <c r="D23" s="20">
        <v>619</v>
      </c>
      <c r="E23" s="21">
        <v>51.2</v>
      </c>
      <c r="F23" s="21">
        <v>11</v>
      </c>
      <c r="G23" s="21">
        <v>24.4</v>
      </c>
      <c r="H23" s="38">
        <v>35</v>
      </c>
      <c r="I23" s="22">
        <f t="shared" si="0"/>
        <v>216.65</v>
      </c>
      <c r="J23" s="22">
        <f t="shared" si="1"/>
        <v>17.920000000000002</v>
      </c>
      <c r="K23" s="22">
        <f t="shared" si="2"/>
        <v>3.85</v>
      </c>
      <c r="L23" s="22">
        <f t="shared" si="3"/>
        <v>8.5399999999999991</v>
      </c>
      <c r="M23" s="23">
        <f t="shared" si="4"/>
        <v>161.28000000000003</v>
      </c>
      <c r="N23" s="23">
        <f t="shared" si="5"/>
        <v>15.4</v>
      </c>
      <c r="O23" s="23">
        <f t="shared" si="6"/>
        <v>34.159999999999997</v>
      </c>
      <c r="P23" s="23">
        <f t="shared" si="7"/>
        <v>210.84000000000003</v>
      </c>
    </row>
    <row r="24" spans="1:16" x14ac:dyDescent="0.35">
      <c r="A24" s="19">
        <v>21</v>
      </c>
      <c r="B24" s="20" t="s">
        <v>36</v>
      </c>
      <c r="C24" s="32" t="s">
        <v>3</v>
      </c>
      <c r="D24" s="20">
        <v>238</v>
      </c>
      <c r="E24" s="21">
        <v>22.5</v>
      </c>
      <c r="F24" s="21">
        <v>3</v>
      </c>
      <c r="G24" s="21">
        <v>5.5</v>
      </c>
      <c r="H24" s="38">
        <f>200/4</f>
        <v>50</v>
      </c>
      <c r="I24" s="22">
        <f t="shared" si="0"/>
        <v>119</v>
      </c>
      <c r="J24" s="22">
        <f t="shared" si="1"/>
        <v>11.25</v>
      </c>
      <c r="K24" s="22">
        <f t="shared" si="2"/>
        <v>1.5</v>
      </c>
      <c r="L24" s="22">
        <f t="shared" si="3"/>
        <v>2.75</v>
      </c>
      <c r="M24" s="23">
        <f t="shared" si="4"/>
        <v>101.25</v>
      </c>
      <c r="N24" s="23">
        <f t="shared" si="5"/>
        <v>6</v>
      </c>
      <c r="O24" s="23">
        <f t="shared" si="6"/>
        <v>11</v>
      </c>
      <c r="P24" s="23">
        <f t="shared" si="7"/>
        <v>118.25</v>
      </c>
    </row>
    <row r="25" spans="1:16" x14ac:dyDescent="0.35">
      <c r="A25" s="19">
        <v>22</v>
      </c>
      <c r="B25" s="20" t="s">
        <v>36</v>
      </c>
      <c r="C25" s="33" t="s">
        <v>2</v>
      </c>
      <c r="D25" s="20">
        <v>336</v>
      </c>
      <c r="E25" s="21">
        <v>35</v>
      </c>
      <c r="F25" s="21">
        <v>3.2</v>
      </c>
      <c r="G25" s="21">
        <v>2</v>
      </c>
      <c r="H25" s="38">
        <f>200/4</f>
        <v>50</v>
      </c>
      <c r="I25" s="22">
        <f t="shared" si="0"/>
        <v>168</v>
      </c>
      <c r="J25" s="22">
        <f t="shared" si="1"/>
        <v>17.5</v>
      </c>
      <c r="K25" s="22">
        <f t="shared" si="2"/>
        <v>1.6</v>
      </c>
      <c r="L25" s="22">
        <f t="shared" si="3"/>
        <v>1</v>
      </c>
      <c r="M25" s="23">
        <f t="shared" si="4"/>
        <v>157.5</v>
      </c>
      <c r="N25" s="23">
        <f t="shared" si="5"/>
        <v>6.4</v>
      </c>
      <c r="O25" s="23">
        <f t="shared" si="6"/>
        <v>4</v>
      </c>
      <c r="P25" s="23">
        <f t="shared" si="7"/>
        <v>167.9</v>
      </c>
    </row>
    <row r="26" spans="1:16" x14ac:dyDescent="0.35">
      <c r="A26" s="19">
        <v>23</v>
      </c>
      <c r="B26" s="20" t="s">
        <v>36</v>
      </c>
      <c r="C26" s="33" t="s">
        <v>1</v>
      </c>
      <c r="D26" s="20">
        <v>389</v>
      </c>
      <c r="E26" s="21">
        <v>21.9</v>
      </c>
      <c r="F26" s="21">
        <v>10</v>
      </c>
      <c r="G26" s="21">
        <v>23.3</v>
      </c>
      <c r="H26" s="41">
        <f>25/9</f>
        <v>2.7777777777777777</v>
      </c>
      <c r="I26" s="22">
        <f t="shared" si="0"/>
        <v>10.805555555555554</v>
      </c>
      <c r="J26" s="22">
        <f t="shared" si="1"/>
        <v>0.60833333333333328</v>
      </c>
      <c r="K26" s="22">
        <f t="shared" si="2"/>
        <v>0.27777777777777779</v>
      </c>
      <c r="L26" s="22">
        <f t="shared" si="3"/>
        <v>0.64722222222222225</v>
      </c>
      <c r="M26" s="23">
        <f t="shared" si="4"/>
        <v>5.4749999999999996</v>
      </c>
      <c r="N26" s="23">
        <f t="shared" si="5"/>
        <v>1.1111111111111112</v>
      </c>
      <c r="O26" s="23">
        <f t="shared" si="6"/>
        <v>2.588888888888889</v>
      </c>
      <c r="P26" s="23">
        <f t="shared" si="7"/>
        <v>9.1749999999999989</v>
      </c>
    </row>
    <row r="27" spans="1:16" ht="16" thickBot="1" x14ac:dyDescent="0.4">
      <c r="A27" s="24">
        <v>24</v>
      </c>
      <c r="B27" s="25" t="s">
        <v>36</v>
      </c>
      <c r="C27" s="34" t="s">
        <v>0</v>
      </c>
      <c r="D27" s="25">
        <v>0</v>
      </c>
      <c r="E27" s="26">
        <v>0</v>
      </c>
      <c r="F27" s="26">
        <v>0</v>
      </c>
      <c r="G27" s="26">
        <v>0</v>
      </c>
      <c r="H27" s="40">
        <v>0</v>
      </c>
      <c r="I27" s="27">
        <f t="shared" si="0"/>
        <v>0</v>
      </c>
      <c r="J27" s="27">
        <f t="shared" si="1"/>
        <v>0</v>
      </c>
      <c r="K27" s="27">
        <f t="shared" si="2"/>
        <v>0</v>
      </c>
      <c r="L27" s="27">
        <f t="shared" si="3"/>
        <v>0</v>
      </c>
      <c r="M27" s="28">
        <f t="shared" si="4"/>
        <v>0</v>
      </c>
      <c r="N27" s="28">
        <f t="shared" si="5"/>
        <v>0</v>
      </c>
      <c r="O27" s="28">
        <f t="shared" si="6"/>
        <v>0</v>
      </c>
      <c r="P27" s="28">
        <f t="shared" si="7"/>
        <v>0</v>
      </c>
    </row>
    <row r="28" spans="1:16" ht="26" x14ac:dyDescent="0.6">
      <c r="C28" s="9" t="s">
        <v>19</v>
      </c>
      <c r="M28" s="12">
        <f>SUM(M4:M27)</f>
        <v>2204.6722500000001</v>
      </c>
      <c r="N28" s="12">
        <f>SUM(N4:N27)</f>
        <v>156.67077777777777</v>
      </c>
      <c r="O28" s="12">
        <f>SUM(O4:O27)</f>
        <v>467.26611111111112</v>
      </c>
      <c r="P28" s="11">
        <f>SUM(P4:P27)</f>
        <v>2828.6091388888894</v>
      </c>
    </row>
    <row r="29" spans="1:16" x14ac:dyDescent="0.35">
      <c r="M29" s="5">
        <f>M28/$P$28</f>
        <v>0.77941919217089883</v>
      </c>
      <c r="N29" s="5">
        <f>N28/$P$28</f>
        <v>5.5387920382425078E-2</v>
      </c>
      <c r="O29" s="5">
        <f>O28/$P$28</f>
        <v>0.16519288744667587</v>
      </c>
    </row>
    <row r="30" spans="1:16" x14ac:dyDescent="0.35">
      <c r="O30" s="4">
        <f>SUM(M29:O29)</f>
        <v>0.99999999999999978</v>
      </c>
    </row>
    <row r="31" spans="1:16" ht="16" thickBot="1" x14ac:dyDescent="0.4"/>
    <row r="32" spans="1:16" ht="16" thickBot="1" x14ac:dyDescent="0.4">
      <c r="A32" s="46" t="s">
        <v>14</v>
      </c>
      <c r="B32" s="47" t="s">
        <v>34</v>
      </c>
      <c r="C32" s="48" t="s">
        <v>37</v>
      </c>
      <c r="D32" s="47" t="s">
        <v>11</v>
      </c>
      <c r="E32" s="49" t="s">
        <v>7</v>
      </c>
      <c r="F32" s="49" t="s">
        <v>6</v>
      </c>
      <c r="G32" s="49" t="s">
        <v>5</v>
      </c>
      <c r="H32" s="47" t="s">
        <v>12</v>
      </c>
      <c r="I32" s="49" t="s">
        <v>11</v>
      </c>
      <c r="J32" s="49" t="s">
        <v>10</v>
      </c>
      <c r="K32" s="49" t="s">
        <v>9</v>
      </c>
      <c r="L32" s="49" t="s">
        <v>8</v>
      </c>
      <c r="M32" s="47" t="s">
        <v>7</v>
      </c>
      <c r="N32" s="50" t="s">
        <v>6</v>
      </c>
      <c r="O32" s="47" t="s">
        <v>5</v>
      </c>
      <c r="P32" s="51" t="s">
        <v>4</v>
      </c>
    </row>
    <row r="33" spans="1:16" x14ac:dyDescent="0.35">
      <c r="A33" s="1">
        <v>1</v>
      </c>
      <c r="B33" s="1" t="s">
        <v>39</v>
      </c>
      <c r="C33" s="30" t="s">
        <v>18</v>
      </c>
      <c r="D33" s="1">
        <v>900</v>
      </c>
      <c r="E33" s="3">
        <v>100</v>
      </c>
      <c r="F33" s="3">
        <v>0</v>
      </c>
      <c r="G33" s="3">
        <v>0</v>
      </c>
      <c r="H33" s="6">
        <f>200/9</f>
        <v>22.222222222222221</v>
      </c>
      <c r="I33" s="8">
        <f t="shared" ref="I33:L36" si="8">($H33*D33)/100</f>
        <v>200</v>
      </c>
      <c r="J33" s="8">
        <f t="shared" si="8"/>
        <v>22.222222222222221</v>
      </c>
      <c r="K33" s="8">
        <f t="shared" si="8"/>
        <v>0</v>
      </c>
      <c r="L33" s="8">
        <f t="shared" si="8"/>
        <v>0</v>
      </c>
      <c r="M33" s="7">
        <f>J33*9</f>
        <v>200</v>
      </c>
      <c r="N33" s="7">
        <f t="shared" ref="N33:O36" si="9">K33*4</f>
        <v>0</v>
      </c>
      <c r="O33" s="7">
        <f t="shared" si="9"/>
        <v>0</v>
      </c>
      <c r="P33" s="7">
        <f>SUM(M33:O33)</f>
        <v>200</v>
      </c>
    </row>
    <row r="34" spans="1:16" x14ac:dyDescent="0.35">
      <c r="A34" s="1">
        <v>2</v>
      </c>
      <c r="B34" s="1" t="s">
        <v>39</v>
      </c>
      <c r="C34" s="30" t="s">
        <v>17</v>
      </c>
      <c r="D34" s="1">
        <v>639</v>
      </c>
      <c r="E34" s="3">
        <v>53</v>
      </c>
      <c r="F34" s="3">
        <v>10</v>
      </c>
      <c r="G34" s="3">
        <v>27</v>
      </c>
      <c r="H34" s="6">
        <f>200/9</f>
        <v>22.222222222222221</v>
      </c>
      <c r="I34" s="8">
        <f t="shared" si="8"/>
        <v>142</v>
      </c>
      <c r="J34" s="8">
        <f t="shared" si="8"/>
        <v>11.777777777777779</v>
      </c>
      <c r="K34" s="8">
        <f t="shared" si="8"/>
        <v>2.2222222222222223</v>
      </c>
      <c r="L34" s="8">
        <f t="shared" si="8"/>
        <v>6</v>
      </c>
      <c r="M34" s="7">
        <f>J34*9</f>
        <v>106</v>
      </c>
      <c r="N34" s="7">
        <f t="shared" si="9"/>
        <v>8.8888888888888893</v>
      </c>
      <c r="O34" s="7">
        <f t="shared" si="9"/>
        <v>24</v>
      </c>
      <c r="P34" s="7">
        <f>SUM(M34:O34)</f>
        <v>138.88888888888889</v>
      </c>
    </row>
    <row r="35" spans="1:16" x14ac:dyDescent="0.35">
      <c r="A35" s="1">
        <v>3</v>
      </c>
      <c r="B35" s="1" t="s">
        <v>39</v>
      </c>
      <c r="C35" s="30" t="s">
        <v>1</v>
      </c>
      <c r="D35" s="1">
        <v>389</v>
      </c>
      <c r="E35" s="3">
        <v>21.9</v>
      </c>
      <c r="F35" s="3">
        <v>10</v>
      </c>
      <c r="G35" s="3">
        <v>23.3</v>
      </c>
      <c r="H35" s="6">
        <f>25/9</f>
        <v>2.7777777777777777</v>
      </c>
      <c r="I35" s="8">
        <f t="shared" si="8"/>
        <v>10.805555555555554</v>
      </c>
      <c r="J35" s="8">
        <f t="shared" si="8"/>
        <v>0.60833333333333328</v>
      </c>
      <c r="K35" s="8">
        <f t="shared" si="8"/>
        <v>0.27777777777777779</v>
      </c>
      <c r="L35" s="8">
        <f t="shared" si="8"/>
        <v>0.64722222222222225</v>
      </c>
      <c r="M35" s="7">
        <f>J35*9</f>
        <v>5.4749999999999996</v>
      </c>
      <c r="N35" s="7">
        <f t="shared" si="9"/>
        <v>1.1111111111111112</v>
      </c>
      <c r="O35" s="7">
        <f t="shared" si="9"/>
        <v>2.588888888888889</v>
      </c>
      <c r="P35" s="7">
        <f>SUM(M35:O35)</f>
        <v>9.1749999999999989</v>
      </c>
    </row>
    <row r="36" spans="1:16" ht="16" thickBot="1" x14ac:dyDescent="0.4">
      <c r="A36" s="1">
        <v>4</v>
      </c>
      <c r="B36" s="1" t="s">
        <v>39</v>
      </c>
      <c r="C36" s="31" t="s">
        <v>0</v>
      </c>
      <c r="D36" s="1">
        <v>0</v>
      </c>
      <c r="E36" s="3">
        <v>0</v>
      </c>
      <c r="F36" s="3">
        <v>0</v>
      </c>
      <c r="G36" s="3">
        <v>0</v>
      </c>
      <c r="H36" s="1">
        <v>0</v>
      </c>
      <c r="I36" s="8">
        <f t="shared" si="8"/>
        <v>0</v>
      </c>
      <c r="J36" s="8">
        <f t="shared" si="8"/>
        <v>0</v>
      </c>
      <c r="K36" s="8">
        <f t="shared" si="8"/>
        <v>0</v>
      </c>
      <c r="L36" s="8">
        <f t="shared" si="8"/>
        <v>0</v>
      </c>
      <c r="M36" s="7">
        <f>J36*9</f>
        <v>0</v>
      </c>
      <c r="N36" s="7">
        <f t="shared" si="9"/>
        <v>0</v>
      </c>
      <c r="O36" s="7">
        <f t="shared" si="9"/>
        <v>0</v>
      </c>
      <c r="P36" s="7">
        <f>SUM(M36:O36)</f>
        <v>0</v>
      </c>
    </row>
    <row r="37" spans="1:16" x14ac:dyDescent="0.35">
      <c r="M37" s="6">
        <f>SUM(M33:M36)</f>
        <v>311.47500000000002</v>
      </c>
      <c r="N37" s="6">
        <f>SUM(N33:N36)</f>
        <v>10</v>
      </c>
      <c r="O37" s="6">
        <f>SUM(O33:O36)</f>
        <v>26.588888888888889</v>
      </c>
      <c r="P37" s="6">
        <f>SUM(P33:P36)</f>
        <v>348.06388888888893</v>
      </c>
    </row>
    <row r="38" spans="1:16" x14ac:dyDescent="0.35">
      <c r="M38" s="5">
        <f>M37/$P$37</f>
        <v>0.89487881375545675</v>
      </c>
      <c r="N38" s="5">
        <f>N37/$P$37</f>
        <v>2.873035761314573E-2</v>
      </c>
      <c r="O38" s="5">
        <f>O37/$P$37</f>
        <v>7.6390828631397484E-2</v>
      </c>
    </row>
    <row r="39" spans="1:16" x14ac:dyDescent="0.35">
      <c r="O39" s="4">
        <f>SUM(M38:O38)</f>
        <v>0.99999999999999989</v>
      </c>
    </row>
    <row r="41" spans="1:16" x14ac:dyDescent="0.35">
      <c r="D41" s="9" t="s">
        <v>16</v>
      </c>
      <c r="E41" s="10" t="s">
        <v>16</v>
      </c>
      <c r="F41" s="10" t="s">
        <v>16</v>
      </c>
      <c r="G41" s="10" t="s">
        <v>16</v>
      </c>
      <c r="H41" s="9" t="s">
        <v>15</v>
      </c>
      <c r="I41" s="10" t="s">
        <v>15</v>
      </c>
      <c r="J41" s="10" t="s">
        <v>15</v>
      </c>
      <c r="K41" s="10" t="s">
        <v>15</v>
      </c>
      <c r="L41" s="10" t="s">
        <v>15</v>
      </c>
      <c r="M41" s="9" t="s">
        <v>11</v>
      </c>
      <c r="N41" s="9" t="s">
        <v>11</v>
      </c>
      <c r="O41" s="9" t="s">
        <v>11</v>
      </c>
      <c r="P41" s="9" t="s">
        <v>11</v>
      </c>
    </row>
    <row r="42" spans="1:16" ht="16" thickBot="1" x14ac:dyDescent="0.4">
      <c r="A42" s="43" t="s">
        <v>14</v>
      </c>
      <c r="B42" s="43" t="s">
        <v>34</v>
      </c>
      <c r="C42" s="52" t="s">
        <v>38</v>
      </c>
      <c r="D42" s="43" t="s">
        <v>11</v>
      </c>
      <c r="E42" s="44" t="s">
        <v>7</v>
      </c>
      <c r="F42" s="44" t="s">
        <v>6</v>
      </c>
      <c r="G42" s="44" t="s">
        <v>5</v>
      </c>
      <c r="H42" s="43" t="s">
        <v>12</v>
      </c>
      <c r="I42" s="44" t="s">
        <v>11</v>
      </c>
      <c r="J42" s="44" t="s">
        <v>10</v>
      </c>
      <c r="K42" s="44" t="s">
        <v>9</v>
      </c>
      <c r="L42" s="44" t="s">
        <v>8</v>
      </c>
      <c r="M42" s="43" t="s">
        <v>7</v>
      </c>
      <c r="N42" s="45" t="s">
        <v>6</v>
      </c>
      <c r="O42" s="43" t="s">
        <v>5</v>
      </c>
      <c r="P42" s="43" t="s">
        <v>4</v>
      </c>
    </row>
    <row r="43" spans="1:16" x14ac:dyDescent="0.35">
      <c r="A43" s="1">
        <v>21</v>
      </c>
      <c r="B43" s="20" t="s">
        <v>36</v>
      </c>
      <c r="C43" s="32" t="s">
        <v>3</v>
      </c>
      <c r="D43" s="1">
        <v>238</v>
      </c>
      <c r="E43" s="3">
        <v>22.5</v>
      </c>
      <c r="F43" s="3">
        <v>3</v>
      </c>
      <c r="G43" s="3">
        <v>5.5</v>
      </c>
      <c r="H43" s="1">
        <f>200/4</f>
        <v>50</v>
      </c>
      <c r="I43" s="8">
        <f t="shared" ref="I43:L46" si="10">($H43*D43)/100</f>
        <v>119</v>
      </c>
      <c r="J43" s="8">
        <f t="shared" si="10"/>
        <v>11.25</v>
      </c>
      <c r="K43" s="8">
        <f t="shared" si="10"/>
        <v>1.5</v>
      </c>
      <c r="L43" s="8">
        <f t="shared" si="10"/>
        <v>2.75</v>
      </c>
      <c r="M43" s="7">
        <f>J43*9</f>
        <v>101.25</v>
      </c>
      <c r="N43" s="7">
        <f t="shared" ref="N43:O46" si="11">K43*4</f>
        <v>6</v>
      </c>
      <c r="O43" s="7">
        <f t="shared" si="11"/>
        <v>11</v>
      </c>
      <c r="P43" s="7">
        <f>SUM(M43:O43)</f>
        <v>118.25</v>
      </c>
    </row>
    <row r="44" spans="1:16" x14ac:dyDescent="0.35">
      <c r="A44" s="1">
        <v>22</v>
      </c>
      <c r="B44" s="20" t="s">
        <v>36</v>
      </c>
      <c r="C44" s="33" t="s">
        <v>2</v>
      </c>
      <c r="D44" s="1">
        <v>336</v>
      </c>
      <c r="E44" s="3">
        <v>35</v>
      </c>
      <c r="F44" s="3">
        <v>3.2</v>
      </c>
      <c r="G44" s="3">
        <v>2</v>
      </c>
      <c r="H44" s="1">
        <f>200/4</f>
        <v>50</v>
      </c>
      <c r="I44" s="8">
        <f t="shared" si="10"/>
        <v>168</v>
      </c>
      <c r="J44" s="8">
        <f t="shared" si="10"/>
        <v>17.5</v>
      </c>
      <c r="K44" s="8">
        <f t="shared" si="10"/>
        <v>1.6</v>
      </c>
      <c r="L44" s="8">
        <f t="shared" si="10"/>
        <v>1</v>
      </c>
      <c r="M44" s="7">
        <f>J44*9</f>
        <v>157.5</v>
      </c>
      <c r="N44" s="7">
        <f t="shared" si="11"/>
        <v>6.4</v>
      </c>
      <c r="O44" s="7">
        <f t="shared" si="11"/>
        <v>4</v>
      </c>
      <c r="P44" s="7">
        <f>SUM(M44:O44)</f>
        <v>167.9</v>
      </c>
    </row>
    <row r="45" spans="1:16" x14ac:dyDescent="0.35">
      <c r="A45" s="1">
        <v>23</v>
      </c>
      <c r="B45" s="20" t="s">
        <v>36</v>
      </c>
      <c r="C45" s="33" t="s">
        <v>1</v>
      </c>
      <c r="D45" s="1">
        <v>389</v>
      </c>
      <c r="E45" s="3">
        <v>21.9</v>
      </c>
      <c r="F45" s="3">
        <v>10</v>
      </c>
      <c r="G45" s="3">
        <v>23.3</v>
      </c>
      <c r="H45" s="6">
        <f>25/9</f>
        <v>2.7777777777777777</v>
      </c>
      <c r="I45" s="8">
        <f t="shared" si="10"/>
        <v>10.805555555555554</v>
      </c>
      <c r="J45" s="8">
        <f t="shared" si="10"/>
        <v>0.60833333333333328</v>
      </c>
      <c r="K45" s="8">
        <f t="shared" si="10"/>
        <v>0.27777777777777779</v>
      </c>
      <c r="L45" s="8">
        <f t="shared" si="10"/>
        <v>0.64722222222222225</v>
      </c>
      <c r="M45" s="7">
        <f>J45*9</f>
        <v>5.4749999999999996</v>
      </c>
      <c r="N45" s="7">
        <f t="shared" si="11"/>
        <v>1.1111111111111112</v>
      </c>
      <c r="O45" s="7">
        <f t="shared" si="11"/>
        <v>2.588888888888889</v>
      </c>
      <c r="P45" s="7">
        <f>SUM(M45:O45)</f>
        <v>9.1749999999999989</v>
      </c>
    </row>
    <row r="46" spans="1:16" ht="16" thickBot="1" x14ac:dyDescent="0.4">
      <c r="A46" s="1">
        <v>24</v>
      </c>
      <c r="B46" s="20" t="s">
        <v>36</v>
      </c>
      <c r="C46" s="34" t="s">
        <v>0</v>
      </c>
      <c r="D46" s="1">
        <v>0</v>
      </c>
      <c r="E46" s="3">
        <v>0</v>
      </c>
      <c r="F46" s="3">
        <v>0</v>
      </c>
      <c r="G46" s="3">
        <v>0</v>
      </c>
      <c r="H46" s="1">
        <v>0</v>
      </c>
      <c r="I46" s="8">
        <f t="shared" si="10"/>
        <v>0</v>
      </c>
      <c r="J46" s="8">
        <f t="shared" si="10"/>
        <v>0</v>
      </c>
      <c r="K46" s="8">
        <f t="shared" si="10"/>
        <v>0</v>
      </c>
      <c r="L46" s="8">
        <f t="shared" si="10"/>
        <v>0</v>
      </c>
      <c r="M46" s="7">
        <f>J46*9</f>
        <v>0</v>
      </c>
      <c r="N46" s="7">
        <f t="shared" si="11"/>
        <v>0</v>
      </c>
      <c r="O46" s="7">
        <f t="shared" si="11"/>
        <v>0</v>
      </c>
      <c r="P46" s="7">
        <f>SUM(M46:O46)</f>
        <v>0</v>
      </c>
    </row>
    <row r="47" spans="1:16" x14ac:dyDescent="0.35">
      <c r="M47" s="6">
        <f>SUM(M43:M46)</f>
        <v>264.22500000000002</v>
      </c>
      <c r="N47" s="6">
        <f>SUM(N43:N46)</f>
        <v>13.511111111111111</v>
      </c>
      <c r="O47" s="6">
        <f>SUM(O43:O46)</f>
        <v>17.588888888888889</v>
      </c>
      <c r="P47" s="6">
        <f>SUM(P43:P46)</f>
        <v>295.32499999999999</v>
      </c>
    </row>
    <row r="48" spans="1:16" x14ac:dyDescent="0.35">
      <c r="M48" s="5">
        <f>M47/$P$47</f>
        <v>0.8946922881571151</v>
      </c>
      <c r="N48" s="5">
        <f>N47/$P$47</f>
        <v>4.5749974133957885E-2</v>
      </c>
      <c r="O48" s="5">
        <f>O47/$P$47</f>
        <v>5.9557737708927076E-2</v>
      </c>
    </row>
    <row r="49" spans="15:15" x14ac:dyDescent="0.35">
      <c r="O49" s="4">
        <f>SUM(M48:O48)</f>
        <v>1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experiment macros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J</dc:creator>
  <cp:lastModifiedBy>Tom J</cp:lastModifiedBy>
  <cp:lastPrinted>2025-04-25T17:52:56Z</cp:lastPrinted>
  <dcterms:created xsi:type="dcterms:W3CDTF">2025-04-25T17:35:00Z</dcterms:created>
  <dcterms:modified xsi:type="dcterms:W3CDTF">2025-04-25T17:54:33Z</dcterms:modified>
</cp:coreProperties>
</file>